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<sst xmlns="http://schemas.openxmlformats.org/spreadsheetml/2006/main" count="51" uniqueCount="32">
  <si>
    <t>CATEGORII</t>
  </si>
  <si>
    <t>PNS HIV DSP</t>
  </si>
  <si>
    <t>PNS DIABET CJAS</t>
  </si>
  <si>
    <t>PNS TBC DSP</t>
  </si>
  <si>
    <t>MEDICAMENTE</t>
  </si>
  <si>
    <t>PSIHOTROPE</t>
  </si>
  <si>
    <t>STERILE</t>
  </si>
  <si>
    <t>STUPEFIANTE</t>
  </si>
  <si>
    <t>PNS IZOIMUNIZARE RH</t>
  </si>
  <si>
    <t>- defalcat pe categorii:</t>
  </si>
  <si>
    <t>Total consum MEDICAMENTE, din care:</t>
  </si>
  <si>
    <t>- defalcat pe surse de finantare:</t>
  </si>
  <si>
    <t xml:space="preserve">   - din bugetul M.S. (contracte D.S.P.)</t>
  </si>
  <si>
    <t xml:space="preserve">   - din FNUASS (contracte C.J.A.S.)</t>
  </si>
  <si>
    <t>PNS HEMOFILIE CJAS</t>
  </si>
  <si>
    <t>PNS ONCOLOGIE CJAS</t>
  </si>
  <si>
    <t>PNS ATI</t>
  </si>
  <si>
    <t>PNS ONCOLOGIE COST-VOLUM CJAS</t>
  </si>
  <si>
    <t>PNS HEMODIALIZA CJAS</t>
  </si>
  <si>
    <t xml:space="preserve">IANUARIE </t>
  </si>
  <si>
    <t>FEBRUARIE</t>
  </si>
  <si>
    <t xml:space="preserve">MARTIE </t>
  </si>
  <si>
    <t>APRILIE</t>
  </si>
  <si>
    <t xml:space="preserve">MAI </t>
  </si>
  <si>
    <t xml:space="preserve">IUNIE </t>
  </si>
  <si>
    <t xml:space="preserve">IULIE </t>
  </si>
  <si>
    <t xml:space="preserve">AUGUST </t>
  </si>
  <si>
    <t xml:space="preserve">SEPTEMBRIE </t>
  </si>
  <si>
    <t xml:space="preserve">OCTOMBRIE </t>
  </si>
  <si>
    <t xml:space="preserve">NOIEMBRIE </t>
  </si>
  <si>
    <t xml:space="preserve">DECEMBRIE </t>
  </si>
  <si>
    <t>CONSUM MEDICAMENTE 2019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</si>
</sst>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justify"/>
    </xf>
    <xf numFmtId="49" fontId="2" fillId="0" borderId="0" xfId="0" applyNumberFormat="1" applyFont="1" applyBorder="1" applyAlignment="1">
      <alignment horizontal="justify"/>
    </xf>
    <xf numFmtId="0" fontId="4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85725</xdr:rowOff>
    </xdr:from>
    <xdr:to>
      <xdr:col>6</xdr:col>
      <xdr:colOff>247650</xdr:colOff>
      <xdr:row>7</xdr:row>
      <xdr:rowOff>0</xdr:rowOff>
    </xdr:to>
    <xdr:pic>
      <xdr:nvPicPr>
        <xdr:cNvPr id="1" name="Picture 2" descr="Antet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75914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47"/>
  <sheetViews>
    <sheetView tabSelected="1" zoomScalePageLayoutView="0" workbookViewId="0" topLeftCell="A1">
      <selection activeCell="G33" sqref="G33"/>
    </sheetView>
  </sheetViews>
  <sheetFormatPr defaultColWidth="9.140625" defaultRowHeight="12.75"/>
  <cols>
    <col min="1" max="1" width="34.140625" style="0" customWidth="1"/>
    <col min="2" max="14" width="15.7109375" style="0" customWidth="1"/>
  </cols>
  <sheetData>
    <row r="6" spans="1:9" ht="15.75">
      <c r="A6" s="14">
        <v>2019</v>
      </c>
      <c r="I6" s="15" t="s">
        <v>31</v>
      </c>
    </row>
    <row r="7" ht="12.75" customHeight="1">
      <c r="A7" s="11"/>
    </row>
    <row r="8" spans="1:10" s="5" customFormat="1" ht="44.25" customHeight="1">
      <c r="A8" s="7" t="s">
        <v>0</v>
      </c>
      <c r="B8" s="12" t="s">
        <v>19</v>
      </c>
      <c r="C8" s="12" t="s">
        <v>20</v>
      </c>
      <c r="D8" s="12" t="s">
        <v>21</v>
      </c>
      <c r="E8" s="12" t="s">
        <v>22</v>
      </c>
      <c r="F8" s="12" t="s">
        <v>23</v>
      </c>
      <c r="G8" s="12" t="s">
        <v>24</v>
      </c>
      <c r="H8" s="12" t="s">
        <v>25</v>
      </c>
      <c r="I8" s="12" t="s">
        <v>26</v>
      </c>
      <c r="J8" s="12" t="s">
        <v>27</v>
      </c>
    </row>
    <row r="9" spans="1:10" s="3" customFormat="1" ht="25.5">
      <c r="A9" s="9" t="s">
        <v>10</v>
      </c>
      <c r="B9" s="4">
        <f aca="true" t="shared" si="0" ref="B9:J9">SUM(B11:B23)</f>
        <v>543112.01</v>
      </c>
      <c r="C9" s="4">
        <f t="shared" si="0"/>
        <v>671048.26</v>
      </c>
      <c r="D9" s="4">
        <f t="shared" si="0"/>
        <v>681298.6099999999</v>
      </c>
      <c r="E9" s="4">
        <f t="shared" si="0"/>
        <v>549787.8400000001</v>
      </c>
      <c r="F9" s="4">
        <f t="shared" si="0"/>
        <v>567833.04</v>
      </c>
      <c r="G9" s="4">
        <f t="shared" si="0"/>
        <v>526079.25</v>
      </c>
      <c r="H9" s="4">
        <f t="shared" si="0"/>
        <v>603802.49</v>
      </c>
      <c r="I9" s="4">
        <f t="shared" si="0"/>
        <v>538788.96</v>
      </c>
      <c r="J9" s="4">
        <f t="shared" si="0"/>
        <v>658134.1599999999</v>
      </c>
    </row>
    <row r="10" spans="1:10" s="3" customFormat="1" ht="12.75">
      <c r="A10" s="8" t="s">
        <v>9</v>
      </c>
      <c r="B10" s="4"/>
      <c r="C10" s="4"/>
      <c r="D10" s="4"/>
      <c r="E10" s="4"/>
      <c r="F10" s="4"/>
      <c r="G10" s="4"/>
      <c r="H10" s="4"/>
      <c r="I10" s="4"/>
      <c r="J10" s="4"/>
    </row>
    <row r="11" spans="1:10" ht="12.75">
      <c r="A11" s="1" t="s">
        <v>4</v>
      </c>
      <c r="B11" s="2">
        <f>419971.73-B12-B13-B14</f>
        <v>384577.37</v>
      </c>
      <c r="C11" s="2">
        <f>466671.56-C12-C13-C14</f>
        <v>420273.92</v>
      </c>
      <c r="D11" s="2">
        <f>479033.87-D12-D13-D14</f>
        <v>437822.15</v>
      </c>
      <c r="E11" s="2">
        <f>432217.69-E12-E13-E14</f>
        <v>384212.88999999996</v>
      </c>
      <c r="F11" s="2">
        <f>434789.51-F12-F13-F14</f>
        <v>402359.41000000003</v>
      </c>
      <c r="G11" s="2">
        <f>419409.06-G12-G13-G14</f>
        <v>354848.95</v>
      </c>
      <c r="H11" s="2">
        <f>475867.22-H12-H13-H14</f>
        <v>421334.61</v>
      </c>
      <c r="I11" s="2">
        <f>414596.01-I12-I13-I14</f>
        <v>368352.6</v>
      </c>
      <c r="J11" s="2">
        <f>444408.64-J12-J13-J14</f>
        <v>398559.32</v>
      </c>
    </row>
    <row r="12" spans="1:10" ht="12.75">
      <c r="A12" s="1" t="s">
        <v>5</v>
      </c>
      <c r="B12" s="2">
        <v>2118.38</v>
      </c>
      <c r="C12" s="2">
        <v>2125.09</v>
      </c>
      <c r="D12" s="2">
        <v>2617.82</v>
      </c>
      <c r="E12" s="2">
        <v>1170.65</v>
      </c>
      <c r="F12" s="2">
        <v>1091.22</v>
      </c>
      <c r="G12" s="2">
        <v>22593.81</v>
      </c>
      <c r="H12" s="2">
        <v>2004.44</v>
      </c>
      <c r="I12" s="2">
        <v>1575.56</v>
      </c>
      <c r="J12" s="2">
        <v>2017.69</v>
      </c>
    </row>
    <row r="13" spans="1:10" ht="12.75">
      <c r="A13" s="1" t="s">
        <v>6</v>
      </c>
      <c r="B13" s="2">
        <v>31938.86</v>
      </c>
      <c r="C13" s="2">
        <v>42413.14</v>
      </c>
      <c r="D13" s="2">
        <v>36355.05</v>
      </c>
      <c r="E13" s="2">
        <v>45574.82</v>
      </c>
      <c r="F13" s="2">
        <v>29464.82</v>
      </c>
      <c r="G13" s="2">
        <v>40296.22</v>
      </c>
      <c r="H13" s="2">
        <v>50420.43</v>
      </c>
      <c r="I13" s="2">
        <v>42645.57</v>
      </c>
      <c r="J13" s="2">
        <v>42507.22</v>
      </c>
    </row>
    <row r="14" spans="1:10" ht="12.75">
      <c r="A14" s="1" t="s">
        <v>7</v>
      </c>
      <c r="B14" s="2">
        <v>1337.12</v>
      </c>
      <c r="C14" s="2">
        <v>1859.41</v>
      </c>
      <c r="D14" s="2">
        <v>2238.85</v>
      </c>
      <c r="E14" s="2">
        <v>1259.33</v>
      </c>
      <c r="F14" s="2">
        <v>1874.06</v>
      </c>
      <c r="G14" s="2">
        <v>1670.08</v>
      </c>
      <c r="H14" s="2">
        <v>2107.74</v>
      </c>
      <c r="I14" s="2">
        <v>2022.28</v>
      </c>
      <c r="J14" s="2">
        <v>1324.41</v>
      </c>
    </row>
    <row r="15" spans="1:10" ht="12.75">
      <c r="A15" s="1" t="s">
        <v>1</v>
      </c>
      <c r="B15" s="2">
        <v>36175.51</v>
      </c>
      <c r="C15" s="2">
        <v>75446</v>
      </c>
      <c r="D15" s="2">
        <v>58479.68</v>
      </c>
      <c r="E15" s="2">
        <v>55027.91</v>
      </c>
      <c r="F15" s="2">
        <v>61180.9</v>
      </c>
      <c r="G15" s="2">
        <v>61500.16</v>
      </c>
      <c r="H15" s="2">
        <v>64913.36</v>
      </c>
      <c r="I15" s="2">
        <v>63119.02</v>
      </c>
      <c r="J15" s="2">
        <v>63328.41</v>
      </c>
    </row>
    <row r="16" spans="1:10" ht="12.75">
      <c r="A16" s="1" t="s">
        <v>15</v>
      </c>
      <c r="B16" s="2">
        <v>18772.31</v>
      </c>
      <c r="C16" s="2">
        <v>2951.02</v>
      </c>
      <c r="D16" s="2">
        <v>25594.1</v>
      </c>
      <c r="E16" s="2">
        <v>26137.01</v>
      </c>
      <c r="F16" s="2">
        <v>40061.33</v>
      </c>
      <c r="G16" s="2">
        <v>4967.63</v>
      </c>
      <c r="H16" s="2">
        <v>21825.88</v>
      </c>
      <c r="I16" s="2">
        <v>13146.07</v>
      </c>
      <c r="J16" s="2">
        <v>76551.22</v>
      </c>
    </row>
    <row r="17" spans="1:10" ht="12.75">
      <c r="A17" s="1" t="s">
        <v>17</v>
      </c>
      <c r="B17" s="2">
        <v>48951.37</v>
      </c>
      <c r="C17" s="2">
        <v>99767.13</v>
      </c>
      <c r="D17" s="2">
        <v>99483.96</v>
      </c>
      <c r="E17" s="2">
        <v>16317.13</v>
      </c>
      <c r="F17" s="2">
        <v>16317.13</v>
      </c>
      <c r="G17" s="2"/>
      <c r="H17" s="2">
        <v>16317.13</v>
      </c>
      <c r="I17" s="2">
        <v>16233.77</v>
      </c>
      <c r="J17" s="2">
        <v>48701.33</v>
      </c>
    </row>
    <row r="18" spans="1:10" ht="12.75">
      <c r="A18" s="1" t="s">
        <v>14</v>
      </c>
      <c r="B18" s="2"/>
      <c r="C18" s="2"/>
      <c r="D18" s="2"/>
      <c r="E18" s="2"/>
      <c r="F18" s="2"/>
      <c r="G18" s="2">
        <v>15028.31</v>
      </c>
      <c r="H18" s="2"/>
      <c r="I18" s="2"/>
      <c r="J18" s="2"/>
    </row>
    <row r="19" spans="1:10" ht="12.75">
      <c r="A19" s="1" t="s">
        <v>8</v>
      </c>
      <c r="B19" s="2">
        <v>751.88</v>
      </c>
      <c r="C19" s="2">
        <v>375.95</v>
      </c>
      <c r="D19" s="2">
        <v>187.97</v>
      </c>
      <c r="E19" s="2">
        <v>1127.82</v>
      </c>
      <c r="F19" s="2">
        <v>563.91</v>
      </c>
      <c r="G19" s="2">
        <v>333.32</v>
      </c>
      <c r="H19" s="2">
        <v>499.99</v>
      </c>
      <c r="I19" s="2">
        <v>666.94</v>
      </c>
      <c r="J19" s="2">
        <v>766.64</v>
      </c>
    </row>
    <row r="20" spans="1:10" ht="12.75">
      <c r="A20" s="1" t="s">
        <v>2</v>
      </c>
      <c r="B20" s="2">
        <v>570.35</v>
      </c>
      <c r="C20" s="2">
        <v>227.14</v>
      </c>
      <c r="D20" s="2">
        <v>238.59</v>
      </c>
      <c r="E20" s="2">
        <v>534.43</v>
      </c>
      <c r="F20" s="2">
        <v>1007.77</v>
      </c>
      <c r="G20" s="2">
        <v>460.1</v>
      </c>
      <c r="H20" s="2">
        <v>1504.12</v>
      </c>
      <c r="I20" s="2">
        <v>624.05</v>
      </c>
      <c r="J20" s="2">
        <v>407.93</v>
      </c>
    </row>
    <row r="21" spans="1:10" ht="12.75">
      <c r="A21" s="1" t="s">
        <v>18</v>
      </c>
      <c r="B21" s="2">
        <v>16987.3</v>
      </c>
      <c r="C21" s="2">
        <v>23990.2</v>
      </c>
      <c r="D21" s="2">
        <v>16764.09</v>
      </c>
      <c r="E21" s="2">
        <v>17084.8</v>
      </c>
      <c r="F21" s="2">
        <v>12192.22</v>
      </c>
      <c r="G21" s="2">
        <v>15666.89</v>
      </c>
      <c r="H21" s="2">
        <v>19015.04</v>
      </c>
      <c r="I21" s="2">
        <v>20770.18</v>
      </c>
      <c r="J21" s="2">
        <v>22792.94</v>
      </c>
    </row>
    <row r="22" spans="1:10" ht="12.75">
      <c r="A22" s="1" t="s">
        <v>3</v>
      </c>
      <c r="B22" s="2">
        <v>931.56</v>
      </c>
      <c r="C22" s="2">
        <v>938.6</v>
      </c>
      <c r="D22" s="2">
        <v>811.02</v>
      </c>
      <c r="E22" s="2">
        <v>1341.05</v>
      </c>
      <c r="F22" s="2">
        <v>1297.36</v>
      </c>
      <c r="G22" s="2">
        <v>1135.43</v>
      </c>
      <c r="H22" s="2">
        <v>1397.6</v>
      </c>
      <c r="I22" s="2">
        <v>1009.23</v>
      </c>
      <c r="J22" s="2">
        <v>1004.92</v>
      </c>
    </row>
    <row r="23" spans="1:10" ht="12.75">
      <c r="A23" s="1" t="s">
        <v>16</v>
      </c>
      <c r="B23" s="2"/>
      <c r="C23" s="2">
        <v>680.66</v>
      </c>
      <c r="D23" s="2">
        <v>705.33</v>
      </c>
      <c r="E23" s="2"/>
      <c r="F23" s="2">
        <v>422.91</v>
      </c>
      <c r="G23" s="2">
        <v>7578.35</v>
      </c>
      <c r="H23" s="2">
        <v>2462.15</v>
      </c>
      <c r="I23" s="2">
        <v>8623.69</v>
      </c>
      <c r="J23" s="2">
        <v>172.13</v>
      </c>
    </row>
    <row r="24" spans="1:10" s="3" customFormat="1" ht="12.75">
      <c r="A24" s="8" t="s">
        <v>11</v>
      </c>
      <c r="B24" s="4">
        <f aca="true" t="shared" si="1" ref="B24:J24">B9</f>
        <v>543112.01</v>
      </c>
      <c r="C24" s="4">
        <f t="shared" si="1"/>
        <v>671048.26</v>
      </c>
      <c r="D24" s="4">
        <f t="shared" si="1"/>
        <v>681298.6099999999</v>
      </c>
      <c r="E24" s="4">
        <f t="shared" si="1"/>
        <v>549787.8400000001</v>
      </c>
      <c r="F24" s="4">
        <f t="shared" si="1"/>
        <v>567833.04</v>
      </c>
      <c r="G24" s="4">
        <f t="shared" si="1"/>
        <v>526079.25</v>
      </c>
      <c r="H24" s="4">
        <f t="shared" si="1"/>
        <v>603802.49</v>
      </c>
      <c r="I24" s="4">
        <f t="shared" si="1"/>
        <v>538788.96</v>
      </c>
      <c r="J24" s="4">
        <f t="shared" si="1"/>
        <v>658134.1599999999</v>
      </c>
    </row>
    <row r="25" spans="1:10" ht="12.75">
      <c r="A25" s="6" t="s">
        <v>13</v>
      </c>
      <c r="B25" s="2">
        <f aca="true" t="shared" si="2" ref="B25:J25">B24-B26</f>
        <v>505253.06</v>
      </c>
      <c r="C25" s="2">
        <f t="shared" si="2"/>
        <v>593607.05</v>
      </c>
      <c r="D25" s="2">
        <f t="shared" si="2"/>
        <v>621114.6099999999</v>
      </c>
      <c r="E25" s="2">
        <f t="shared" si="2"/>
        <v>492291.06000000006</v>
      </c>
      <c r="F25" s="2">
        <f t="shared" si="2"/>
        <v>504367.96</v>
      </c>
      <c r="G25" s="2">
        <f t="shared" si="2"/>
        <v>455531.99</v>
      </c>
      <c r="H25" s="2">
        <f t="shared" si="2"/>
        <v>534529.39</v>
      </c>
      <c r="I25" s="2">
        <f t="shared" si="2"/>
        <v>465370.07999999996</v>
      </c>
      <c r="J25" s="2">
        <f t="shared" si="2"/>
        <v>592862.0599999999</v>
      </c>
    </row>
    <row r="26" spans="1:10" ht="12.75">
      <c r="A26" s="6" t="s">
        <v>12</v>
      </c>
      <c r="B26" s="10">
        <f aca="true" t="shared" si="3" ref="B26:J26">B15+B19+B22+B23</f>
        <v>37858.95</v>
      </c>
      <c r="C26" s="10">
        <f t="shared" si="3"/>
        <v>77441.21</v>
      </c>
      <c r="D26" s="10">
        <f t="shared" si="3"/>
        <v>60184</v>
      </c>
      <c r="E26" s="10">
        <f t="shared" si="3"/>
        <v>57496.780000000006</v>
      </c>
      <c r="F26" s="10">
        <f t="shared" si="3"/>
        <v>63465.08000000001</v>
      </c>
      <c r="G26" s="10">
        <f t="shared" si="3"/>
        <v>70547.26000000001</v>
      </c>
      <c r="H26" s="10">
        <f t="shared" si="3"/>
        <v>69273.09999999999</v>
      </c>
      <c r="I26" s="10">
        <f t="shared" si="3"/>
        <v>73418.88</v>
      </c>
      <c r="J26" s="10">
        <f t="shared" si="3"/>
        <v>65272.1</v>
      </c>
    </row>
    <row r="29" spans="1:10" s="5" customFormat="1" ht="44.25" customHeight="1">
      <c r="A29" s="7" t="s">
        <v>0</v>
      </c>
      <c r="B29" s="12" t="s">
        <v>28</v>
      </c>
      <c r="C29" s="12" t="s">
        <v>29</v>
      </c>
      <c r="D29" s="12" t="s">
        <v>30</v>
      </c>
      <c r="E29" s="13"/>
      <c r="F29" s="13"/>
      <c r="G29" s="13"/>
      <c r="H29" s="13"/>
      <c r="I29" s="13"/>
      <c r="J29" s="13"/>
    </row>
    <row r="30" spans="1:4" ht="25.5">
      <c r="A30" s="9" t="s">
        <v>10</v>
      </c>
      <c r="B30" s="4">
        <f>SUM(B32:B44)</f>
        <v>693393.74</v>
      </c>
      <c r="C30" s="4">
        <f>SUM(C32:C44)</f>
        <v>639279.6199999999</v>
      </c>
      <c r="D30" s="4">
        <f>SUM(D32:D44)</f>
        <v>609030.2599999998</v>
      </c>
    </row>
    <row r="31" spans="1:4" ht="12.75">
      <c r="A31" s="8" t="s">
        <v>9</v>
      </c>
      <c r="B31" s="4"/>
      <c r="C31" s="4"/>
      <c r="D31" s="4"/>
    </row>
    <row r="32" spans="1:4" ht="12.75">
      <c r="A32" s="1" t="s">
        <v>4</v>
      </c>
      <c r="B32" s="2">
        <f>503314.07-B33-B34-B35</f>
        <v>459396.22000000003</v>
      </c>
      <c r="C32" s="2">
        <f>453413.73-C33-C34-C35</f>
        <v>398887.02</v>
      </c>
      <c r="D32" s="2">
        <f>451553.6-D33-D34-D35</f>
        <v>402995.45999999996</v>
      </c>
    </row>
    <row r="33" spans="1:4" ht="12.75">
      <c r="A33" s="1" t="s">
        <v>5</v>
      </c>
      <c r="B33" s="2">
        <v>2229.38</v>
      </c>
      <c r="C33" s="2">
        <v>2076.44</v>
      </c>
      <c r="D33" s="2">
        <v>982.6</v>
      </c>
    </row>
    <row r="34" spans="1:4" ht="12.75">
      <c r="A34" s="1" t="s">
        <v>6</v>
      </c>
      <c r="B34" s="2">
        <v>40403.87</v>
      </c>
      <c r="C34" s="2">
        <v>51292.03</v>
      </c>
      <c r="D34" s="2">
        <v>46211.46</v>
      </c>
    </row>
    <row r="35" spans="1:4" ht="12.75">
      <c r="A35" s="1" t="s">
        <v>7</v>
      </c>
      <c r="B35" s="2">
        <v>1284.6</v>
      </c>
      <c r="C35" s="2">
        <v>1158.24</v>
      </c>
      <c r="D35" s="2">
        <v>1364.08</v>
      </c>
    </row>
    <row r="36" spans="1:4" ht="12.75">
      <c r="A36" s="1" t="s">
        <v>1</v>
      </c>
      <c r="B36" s="2">
        <v>67414.18</v>
      </c>
      <c r="C36" s="2">
        <v>72260.74</v>
      </c>
      <c r="D36" s="2">
        <v>64685.77</v>
      </c>
    </row>
    <row r="37" spans="1:4" ht="12.75">
      <c r="A37" s="1" t="s">
        <v>15</v>
      </c>
      <c r="B37" s="2">
        <v>22116.62</v>
      </c>
      <c r="C37" s="2">
        <v>19839.78</v>
      </c>
      <c r="D37" s="2">
        <v>10998.74</v>
      </c>
    </row>
    <row r="38" spans="1:4" ht="12.75">
      <c r="A38" s="1" t="s">
        <v>17</v>
      </c>
      <c r="B38" s="2">
        <v>64935.09</v>
      </c>
      <c r="C38" s="2">
        <v>64935.09</v>
      </c>
      <c r="D38" s="2">
        <v>48701.32</v>
      </c>
    </row>
    <row r="39" spans="1:4" ht="12.75">
      <c r="A39" s="1" t="s">
        <v>14</v>
      </c>
      <c r="B39" s="2"/>
      <c r="C39" s="2"/>
      <c r="D39" s="2"/>
    </row>
    <row r="40" spans="1:4" ht="12.75">
      <c r="A40" s="1" t="s">
        <v>8</v>
      </c>
      <c r="B40" s="2">
        <v>599.98</v>
      </c>
      <c r="C40" s="2">
        <v>399.99</v>
      </c>
      <c r="D40" s="2">
        <v>999.96</v>
      </c>
    </row>
    <row r="41" spans="1:4" ht="12.75">
      <c r="A41" s="1" t="s">
        <v>2</v>
      </c>
      <c r="B41" s="2">
        <v>430.26</v>
      </c>
      <c r="C41" s="2">
        <v>400.33</v>
      </c>
      <c r="D41" s="2">
        <v>518.6</v>
      </c>
    </row>
    <row r="42" spans="1:4" ht="12.75">
      <c r="A42" s="1" t="s">
        <v>18</v>
      </c>
      <c r="B42" s="2">
        <v>20274.55</v>
      </c>
      <c r="C42" s="2">
        <v>20712.13</v>
      </c>
      <c r="D42" s="2">
        <v>28156.46</v>
      </c>
    </row>
    <row r="43" spans="1:4" ht="12.75">
      <c r="A43" s="1" t="s">
        <v>3</v>
      </c>
      <c r="B43" s="2">
        <v>702.65</v>
      </c>
      <c r="C43" s="2">
        <v>930.45</v>
      </c>
      <c r="D43" s="2">
        <v>1730.19</v>
      </c>
    </row>
    <row r="44" spans="1:4" ht="12.75">
      <c r="A44" s="1" t="s">
        <v>16</v>
      </c>
      <c r="B44" s="2">
        <v>13606.34</v>
      </c>
      <c r="C44" s="2">
        <v>6387.38</v>
      </c>
      <c r="D44" s="2">
        <v>1685.62</v>
      </c>
    </row>
    <row r="45" spans="1:4" ht="12.75">
      <c r="A45" s="8" t="s">
        <v>11</v>
      </c>
      <c r="B45" s="4">
        <f>B30</f>
        <v>693393.74</v>
      </c>
      <c r="C45" s="4">
        <f>C30</f>
        <v>639279.6199999999</v>
      </c>
      <c r="D45" s="4">
        <f>D30</f>
        <v>609030.2599999998</v>
      </c>
    </row>
    <row r="46" spans="1:4" ht="12.75">
      <c r="A46" s="6" t="s">
        <v>13</v>
      </c>
      <c r="B46" s="2">
        <f>B45-B47</f>
        <v>611070.59</v>
      </c>
      <c r="C46" s="2">
        <f>C45-C47</f>
        <v>559301.0599999998</v>
      </c>
      <c r="D46" s="2">
        <f>D45-D47</f>
        <v>539928.7199999997</v>
      </c>
    </row>
    <row r="47" spans="1:4" ht="12.75">
      <c r="A47" s="6" t="s">
        <v>12</v>
      </c>
      <c r="B47" s="10">
        <f>B36+B40+B43+B44</f>
        <v>82323.14999999998</v>
      </c>
      <c r="C47" s="10">
        <f>C36+C40+C43+C44</f>
        <v>79978.56000000001</v>
      </c>
      <c r="D47" s="10">
        <f>D36+D40+D43+D44</f>
        <v>69101.54</v>
      </c>
    </row>
  </sheetData>
  <sheetProtection/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Birou 3</cp:lastModifiedBy>
  <cp:lastPrinted>2022-08-25T12:26:05Z</cp:lastPrinted>
  <dcterms:created xsi:type="dcterms:W3CDTF">2013-07-01T07:06:16Z</dcterms:created>
  <dcterms:modified xsi:type="dcterms:W3CDTF">2022-08-28T13:46:44Z</dcterms:modified>
  <cp:category/>
  <cp:version/>
  <cp:contentType/>
  <cp:contentStatus/>
</cp:coreProperties>
</file>